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pierscionek\Documents\Postępowania-Beata\Digitalizacja\Odp. na pyt\Odp. IV i modyf. III\"/>
    </mc:Choice>
  </mc:AlternateContent>
  <workbookProtection workbookAlgorithmName="SHA-512" workbookHashValue="I22mSc3gHmAQTo0gDei8UTmOqxOMMybSDvcunERlQVeBpIPn5ELSuMjkDJ7YgTtVz8Hwvy8SsToLumtiSHw9PQ==" workbookSaltValue="BjDXeHkWgtMKSpueYcm4qQ==" workbookSpinCount="100000" lockStructure="1"/>
  <bookViews>
    <workbookView xWindow="0" yWindow="0" windowWidth="24000" windowHeight="9735"/>
  </bookViews>
  <sheets>
    <sheet name="Zał 1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3" l="1"/>
  <c r="H73" i="3"/>
  <c r="H51" i="3"/>
  <c r="G84" i="3"/>
  <c r="G85" i="3"/>
  <c r="G83" i="3"/>
  <c r="G78" i="3"/>
  <c r="G77" i="3"/>
  <c r="G67" i="3"/>
  <c r="G68" i="3"/>
  <c r="G69" i="3"/>
  <c r="G70" i="3"/>
  <c r="G71" i="3"/>
  <c r="G72" i="3"/>
  <c r="G66" i="3"/>
  <c r="G56" i="3"/>
  <c r="G57" i="3"/>
  <c r="H62" i="3" s="1"/>
  <c r="G58" i="3"/>
  <c r="G59" i="3"/>
  <c r="G60" i="3"/>
  <c r="G61" i="3"/>
  <c r="G55" i="3"/>
  <c r="G50" i="3"/>
  <c r="G49" i="3"/>
  <c r="G44" i="3"/>
  <c r="G43" i="3"/>
  <c r="G40" i="3"/>
  <c r="G38" i="3"/>
  <c r="G27" i="3"/>
  <c r="G28" i="3"/>
  <c r="G29" i="3"/>
  <c r="G30" i="3"/>
  <c r="G31" i="3"/>
  <c r="G32" i="3"/>
  <c r="G33" i="3"/>
  <c r="G34" i="3"/>
  <c r="G35" i="3"/>
  <c r="G36" i="3"/>
  <c r="G26" i="3"/>
  <c r="G17" i="3"/>
  <c r="G18" i="3"/>
  <c r="G19" i="3"/>
  <c r="G20" i="3"/>
  <c r="G21" i="3"/>
  <c r="G22" i="3"/>
  <c r="G23" i="3"/>
  <c r="G24" i="3"/>
  <c r="G16" i="3"/>
  <c r="G5" i="3"/>
  <c r="G6" i="3"/>
  <c r="G7" i="3"/>
  <c r="G8" i="3"/>
  <c r="G9" i="3"/>
  <c r="G10" i="3"/>
  <c r="G11" i="3"/>
  <c r="G4" i="3"/>
  <c r="H45" i="3" l="1"/>
  <c r="H12" i="3"/>
  <c r="G86" i="3"/>
  <c r="G79" i="3"/>
  <c r="G73" i="3"/>
  <c r="G62" i="3"/>
  <c r="G51" i="3"/>
  <c r="G45" i="3"/>
  <c r="G12" i="3"/>
  <c r="G90" i="3" l="1"/>
</calcChain>
</file>

<file path=xl/sharedStrings.xml><?xml version="1.0" encoding="utf-8"?>
<sst xmlns="http://schemas.openxmlformats.org/spreadsheetml/2006/main" count="267" uniqueCount="115">
  <si>
    <t xml:space="preserve">1. SYSTEM INFORMATYCZNY </t>
  </si>
  <si>
    <t>kolumna A</t>
  </si>
  <si>
    <t>kolumna B</t>
  </si>
  <si>
    <t>kolumna C</t>
  </si>
  <si>
    <t>kolumna E</t>
  </si>
  <si>
    <t>NAZWA USŁUGI</t>
  </si>
  <si>
    <t>RODZAJ OPŁATY</t>
  </si>
  <si>
    <t xml:space="preserve">JEDNOSTKA </t>
  </si>
  <si>
    <t>WOLUMEN DO KALKULACJI</t>
  </si>
  <si>
    <t>CENA NETTO W ZŁOTYCH</t>
  </si>
  <si>
    <t>WDROŻENIE SYSTEMU: parametryzacja systemu, konfiguracja baz danych, testy, szkolenia</t>
  </si>
  <si>
    <t xml:space="preserve"> Jednorazowa</t>
  </si>
  <si>
    <t>-</t>
  </si>
  <si>
    <t>WDROŻENIE SYSTEMU: dodatkowe prace zlecone</t>
  </si>
  <si>
    <t>Jednostkowa</t>
  </si>
  <si>
    <t>rbh</t>
  </si>
  <si>
    <t xml:space="preserve">DOSTĘP DO SYSTEMU INFORMATYCZNEGO </t>
  </si>
  <si>
    <t>Miesięczna</t>
  </si>
  <si>
    <t xml:space="preserve">pakiet licencji dla 20 użytkowników </t>
  </si>
  <si>
    <t>Każda następna licencja</t>
  </si>
  <si>
    <t>1 licencja</t>
  </si>
  <si>
    <t>DOSTĘP DO ŚRODOWISKA TESTOWEGO</t>
  </si>
  <si>
    <t xml:space="preserve">PRZECHOWYWANIE DOKUMENTÓW W SYSTEMIE </t>
  </si>
  <si>
    <t>1 mb miesięcznie</t>
  </si>
  <si>
    <t>INTEGRACJA Z SYSTEMEM INFORMATYCZNYM ENEA</t>
  </si>
  <si>
    <t>DODATKOWE MODYFIACJE W SYSTEMIE</t>
  </si>
  <si>
    <t xml:space="preserve">razem kolumna F 1.SYSTEM INFORMATYCZNY </t>
  </si>
  <si>
    <t>2. ARCHIWUM PAPIEROWE - OBSŁUGA</t>
  </si>
  <si>
    <t xml:space="preserve">PRZECHOWYWANIE DOKUMENTÓW </t>
  </si>
  <si>
    <t>miesięczna</t>
  </si>
  <si>
    <t>pudło o pojemności 0,5 mb akt (+/- 20%); pudła kartonowe z wymaganą gwarancją 24 miesięcy</t>
  </si>
  <si>
    <t>WYSZUKANIE PUDŁA W SKŁADZIE W TRYBIE STANDARD 24 h CAŁY  KRAJ</t>
  </si>
  <si>
    <t>jednostkowa</t>
  </si>
  <si>
    <t>pudło</t>
  </si>
  <si>
    <t>WYSZUKANIE TECZKI/SEGREGATORA W SKŁADZIE  W TRYBIE STANDARD 24 h CAŁY  KRAJ</t>
  </si>
  <si>
    <t>teczka/segregator</t>
  </si>
  <si>
    <t xml:space="preserve">WYSZUKANIE DOKUMENTU W SKŁADZIE W TRYBIE STANDARD 24 h CAŁY  KRAJ/ DLA UDOSTĘPNIENIA SKANU CAŁY KRAJ 24 h </t>
  </si>
  <si>
    <t xml:space="preserve">dokument w zakresie barcodu </t>
  </si>
  <si>
    <t xml:space="preserve">WYSZUKANIE PUDŁA W SKŁADZIE W TRYBIE EXPRESS 3 h </t>
  </si>
  <si>
    <t>WYSZUKANIE TECZKI/SEGREGATORA W SKŁADZIE  W TRYBIE EXPRESS 3 h</t>
  </si>
  <si>
    <t xml:space="preserve">teczka/segregator </t>
  </si>
  <si>
    <t>WYSZUKANIE DOKUMENTU W SKŁADZIE W TRYBIE EXPRESS 3 h</t>
  </si>
  <si>
    <t>WYSZUKANIE NIEOPISANEJ JEDNOSTKI W SKŁADZIE (PUDŁO/TECZKA/SEGREGATOR/DOKUMENT)</t>
  </si>
  <si>
    <t>strona do formatu A4</t>
  </si>
  <si>
    <t>KOMPLETACJA DOKUMENTÓW wraz z wyszukaniem:</t>
  </si>
  <si>
    <t>1. od 2 do 4 dokumentów</t>
  </si>
  <si>
    <t>komplet</t>
  </si>
  <si>
    <t xml:space="preserve">2. od 5 do 8 dokumentów </t>
  </si>
  <si>
    <t>3. od 9 do 12 dokumentów</t>
  </si>
  <si>
    <t>4. powyżej 12 za każdy kolejny dokument</t>
  </si>
  <si>
    <t>dokument w zakresie barcodu</t>
  </si>
  <si>
    <t>paczka do 15 kg</t>
  </si>
  <si>
    <t>kurs</t>
  </si>
  <si>
    <t>km</t>
  </si>
  <si>
    <t xml:space="preserve">REJESTRACJA ZWROTU WYPOŻYCZONYCH JEDNOSTEK </t>
  </si>
  <si>
    <t>pudło/teczka/segregator/dokument</t>
  </si>
  <si>
    <t xml:space="preserve">WERYFIKACJA KOMPLETNOŚCI ZWRÓCONYCH DOKUMENTÓW: </t>
  </si>
  <si>
    <t>1. Dokument posiadający elektroniczną wersję w systemie</t>
  </si>
  <si>
    <t>2. Dokument nie posiadający wersji elektronicznej w systemie</t>
  </si>
  <si>
    <t>DOSTAWA MATERIAŁÓW ARCHIWIZACYJNYCH (PUDEŁ, PLOMB, KODÓW KRESKOWYCH):</t>
  </si>
  <si>
    <t>paleta</t>
  </si>
  <si>
    <t>razem kolumna F 2.ARCHIWUM PAPIEROWE - OBSŁUGA</t>
  </si>
  <si>
    <t xml:space="preserve">3. NISZCZENIE DOKUMENTÓW </t>
  </si>
  <si>
    <t xml:space="preserve">pudło </t>
  </si>
  <si>
    <t>kg</t>
  </si>
  <si>
    <t xml:space="preserve">razem kolumna F 3.NISZCZENIE DOKUMENTÓW </t>
  </si>
  <si>
    <t>4. PRZEJĘCIE ZASOBU ARCHIWALNEGO OD ZAMAWIAJĄCEGO</t>
  </si>
  <si>
    <t>kolumna D</t>
  </si>
  <si>
    <t>ZAKUP PUDEŁ</t>
  </si>
  <si>
    <t>ZAKUP PLOMB</t>
  </si>
  <si>
    <t>plomba</t>
  </si>
  <si>
    <t>ZAKUP KODÓW KRESKOWYCH PUDŁO</t>
  </si>
  <si>
    <t xml:space="preserve">kod kreskowy </t>
  </si>
  <si>
    <t>ZAKUP KODÓW KRESKOWYCH (TECZKA/SEGREGATOR/DOKUMENTY)</t>
  </si>
  <si>
    <t>TRANSPORT Z JEDNOSTEK ZAMAWIAJĄCEGO DO ARCHIWUM WYKONAWCY</t>
  </si>
  <si>
    <t>1 mb akt</t>
  </si>
  <si>
    <t>WERYFIKACJA ILOŚCIOWA ZASOBU</t>
  </si>
  <si>
    <t>WERYFIKACJA JAKOŚCIOWA ZASOBU</t>
  </si>
  <si>
    <t>razem kolumna F 4.PRZEJĘCIE ZASOBU ARCHIWALNEGO OD ZAMAWIAJĄCEGO</t>
  </si>
  <si>
    <t xml:space="preserve">5. SKANOWANIE I REJESTRACJA DOKUMENTÓW </t>
  </si>
  <si>
    <t>PRZYGOTOWANIE DOKUMENTU DO SKANOWANIA ( USUNIĘCIE ELEMENTÓW METALOWYCH TJ. ZSZYWKI)</t>
  </si>
  <si>
    <t>WYKONANIE KSEROKOPII DOKUMENTU</t>
  </si>
  <si>
    <t>strona format A4</t>
  </si>
  <si>
    <t xml:space="preserve">SKANOWANIE MASOWE </t>
  </si>
  <si>
    <t xml:space="preserve">SKANOWANIE DOKUMENTÓW TRWALE ZSZYTYCH - Z SZYBY </t>
  </si>
  <si>
    <t>REJESTRACJA/INDEKSACJA DOKUMENTÓW</t>
  </si>
  <si>
    <t>indeks</t>
  </si>
  <si>
    <t>WERYFIKACJA REJESTRACJI/INDEKSACJI</t>
  </si>
  <si>
    <t>PRZYWRÓCENIE DOKUMENTU DO PIERWOTNEJ POSTACI PO SKANOWANIU ( ZSZYCIE)</t>
  </si>
  <si>
    <t xml:space="preserve">razem kolumna F 5.SKANOWANIE I REJESTRACJA DOKUMENTÓW </t>
  </si>
  <si>
    <t xml:space="preserve">BRAKOWANIE DOKUMENTÓW ARCHIWALNYCH </t>
  </si>
  <si>
    <t>mb</t>
  </si>
  <si>
    <t>ARCHIWIZACJA/PORZĄDKOWANIE ZASOBU WG. KATEGORII ARCHIWALNYCH</t>
  </si>
  <si>
    <t>UŻYCZENIE POMIESZCZENIA BIUROWEGO POWYŻEJ 8 H /M-CE</t>
  </si>
  <si>
    <t>KOSZT OSTATECZNEGO WYCOFANIA ZASOBU, PO ZAKOŃCZENIU WAŻNOŚCI UMOWY</t>
  </si>
  <si>
    <t>KOSZT OSTATECZNEGO WYCOFANIA ZASOBU, W TRAKCIE TRWANIA UMOWY</t>
  </si>
  <si>
    <t>6. KOSZTY WYJŚCIA</t>
  </si>
  <si>
    <t xml:space="preserve">7. USŁUGI DODATKOWE </t>
  </si>
  <si>
    <t>NISZCZENIE DOKUMENTÓW Z JEDNOSTEK ZAMAWIAJĄCEGO (CENA ZAWIERA KOSZTY TRANSPORTU)</t>
  </si>
  <si>
    <t>razem kolumna F6. KOSZTY WYJŚCIA</t>
  </si>
  <si>
    <t xml:space="preserve">razem kolumna F 7. USŁUGI DODATKOWE </t>
  </si>
  <si>
    <t>DOSTAWA/ODBIÓR DOKUMENTÓW  W TRYBIE STANDARD 24 h CAŁY KRAJ DO/Z JEDNEGO MIEJSCA Z/DO ARCHIWUM WYKONAWCY (usługa kuriera zewnętrznego). Pozycja nie zawiera kosztów związanych z wyszukaniem dokumentów.</t>
  </si>
  <si>
    <t>DOSTAWA/ODBIÓR DOKUMENTÓW DO/Z CENTRALI ENEA W POZNANIU Z/DO ARCHIWUM WYKONAWCY W TRYBIE USTALONYM MIEDZY STRONAMI (usługa kuriera wew. WYKONAWCY). Maksymalnie do 50 pudeł jednorazowo. Pozycja nie zawiera kosztów związanych z wyszukaniem dokumentów.</t>
  </si>
  <si>
    <t>UDOSTĘPNIENIE SKANU ZAMÓWIONEGO DOKUMENTU. Pozycja nie zawiera kosztów związanych z wyszukaniem dokumentów.</t>
  </si>
  <si>
    <t>DOSTAWA/ODBIÓR DOKUMENTÓW  CAŁY KRAJ DO/Z JEDNEGO MIEJSCA Z/DO ARCHIWUM WYKONAWCY W TRYBIE USTALONYM MIEDZY STRONAMI (usługa kuriera wew WYKONAWCY). Maksymalnie do 50 pudeł jednorazowo. Pozycja nie zawiera kosztów związanych z wyszukaniem dokumentów.</t>
  </si>
  <si>
    <t>ZWROT WYPOŻYCZONYCH DOKUMENTÓW W TRYBIE STANDARD 24 h CAŁY KRAJ Z JEDNEGO MIEJSCA DO ARCHIWUM WYKONAWCY (usługa kuriera zewnętrznego). Bezpłatnie w przypadku odbioru nowego zasobu do archiwum</t>
  </si>
  <si>
    <t>ZWROT WYPOŻYCZONYCH DOKUMENTÓW CAŁY KRAJ Z CENTRALI ENEA W POZNANIU DO ARCHIWUM WYKONAWCY W TRYBIE USTALONYM MIEDZY STRONAMI (usługa kuriera wew WYKONAWCY). Maksymalnie do 50 pudeł jednorazowo. Bezpłatnie w przypadku odbioru nowego zasobu do archiwum</t>
  </si>
  <si>
    <t>ZWROT WYPOŻYCZONYCH DOKUMENTÓW CAŁY KRAJ Z JEDNEGO MIEJSCA DO ARCHIWUM WYKONAWCY W TRYBIE USTALONYM MIEDZY STRONAMI (usługa kuriera wew WYKONAWCY). Maksymalnie do 50 pudeł jednorazowo. Bezpłatnie w przypadku odbioru nowego zasobu do archiwum</t>
  </si>
  <si>
    <t>DOSTAWA MATERIAŁÓW ARCHIWIZACYJNYCH CAŁY KRAJ DO JEDNEGO MIEJSCA Z ARCHIWUM WYKONAWCY W TRYBIE USTALONYM MIEDZY STRONAMI (usługa kuriera zewnętrznego).  Bezpłatnie w przypadku odbioru/zwrotu zasobu do archiwum</t>
  </si>
  <si>
    <t>DOSTAWA MATERIAŁÓW ARCHIWIZACYJNYCH CAŁY KRAJ DO JEDNEGO MIEJSCA Z ARCHIWUM WYKONAWCY W TRYBIE USTALONYM MIEDZY STRONAMI (usługa kuriera zewnętrznego).   Bezpłatnie w przypadku odbioru/zwrotu zasobu do archiwum</t>
  </si>
  <si>
    <t>Lp</t>
  </si>
  <si>
    <t>Nieograniczona ilość równolegle zalogowanych użytkowników</t>
  </si>
  <si>
    <t>kolumna F</t>
  </si>
  <si>
    <t>ŁĄCZNA CENA NETTO (iloczyn kolumn D*E)</t>
  </si>
  <si>
    <t>NISZCZENIE DOKUMENTÓW ARCHIWALNYCH Z ARCHIWUM WYKONAWCY (CENA ZAWIERA KOSZTY WYSZUKANIA PUDŁA)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</si>
</sst>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3" fontId="2" fillId="0" borderId="0" xfId="1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3" fontId="4" fillId="4" borderId="5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3" fontId="3" fillId="2" borderId="4" xfId="1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GridLines="0" tabSelected="1" zoomScale="85" zoomScaleNormal="85" workbookViewId="0">
      <selection activeCell="U4" sqref="U4"/>
    </sheetView>
  </sheetViews>
  <sheetFormatPr defaultRowHeight="12.75" x14ac:dyDescent="0.2"/>
  <cols>
    <col min="1" max="1" width="4" style="1" customWidth="1"/>
    <col min="2" max="2" width="33.7109375" style="2" customWidth="1"/>
    <col min="3" max="3" width="16.5703125" style="2" customWidth="1"/>
    <col min="4" max="4" width="21.28515625" style="2" customWidth="1"/>
    <col min="5" max="5" width="16.5703125" style="2" customWidth="1"/>
    <col min="6" max="6" width="16.85546875" style="2" customWidth="1"/>
    <col min="7" max="7" width="25.7109375" style="2" customWidth="1"/>
    <col min="8" max="8" width="19.5703125" style="2" hidden="1" customWidth="1"/>
    <col min="9" max="9" width="9.140625" style="2"/>
    <col min="10" max="10" width="14.42578125" style="2" bestFit="1" customWidth="1"/>
    <col min="11" max="16384" width="9.140625" style="2"/>
  </cols>
  <sheetData>
    <row r="1" spans="1:8" ht="13.5" thickBot="1" x14ac:dyDescent="0.25">
      <c r="A1" s="40" t="s">
        <v>0</v>
      </c>
      <c r="B1" s="41"/>
      <c r="C1" s="41"/>
      <c r="D1" s="41"/>
      <c r="E1" s="41"/>
      <c r="F1" s="41"/>
      <c r="G1" s="41"/>
    </row>
    <row r="2" spans="1:8" ht="13.5" thickBot="1" x14ac:dyDescent="0.25">
      <c r="A2" s="49" t="s">
        <v>110</v>
      </c>
      <c r="B2" s="6" t="s">
        <v>1</v>
      </c>
      <c r="C2" s="7" t="s">
        <v>2</v>
      </c>
      <c r="D2" s="7" t="s">
        <v>3</v>
      </c>
      <c r="E2" s="7" t="s">
        <v>67</v>
      </c>
      <c r="F2" s="7" t="s">
        <v>4</v>
      </c>
      <c r="G2" s="7" t="s">
        <v>112</v>
      </c>
    </row>
    <row r="3" spans="1:8" ht="26.25" thickBot="1" x14ac:dyDescent="0.25">
      <c r="A3" s="50"/>
      <c r="B3" s="6" t="s">
        <v>5</v>
      </c>
      <c r="C3" s="7" t="s">
        <v>6</v>
      </c>
      <c r="D3" s="7" t="s">
        <v>7</v>
      </c>
      <c r="E3" s="7" t="s">
        <v>9</v>
      </c>
      <c r="F3" s="7" t="s">
        <v>8</v>
      </c>
      <c r="G3" s="7" t="s">
        <v>113</v>
      </c>
    </row>
    <row r="4" spans="1:8" ht="39" thickBot="1" x14ac:dyDescent="0.25">
      <c r="A4" s="8">
        <v>1</v>
      </c>
      <c r="B4" s="9" t="s">
        <v>10</v>
      </c>
      <c r="C4" s="10" t="s">
        <v>11</v>
      </c>
      <c r="D4" s="10" t="s">
        <v>12</v>
      </c>
      <c r="E4" s="11"/>
      <c r="F4" s="12">
        <v>1</v>
      </c>
      <c r="G4" s="35">
        <f>E4*F4</f>
        <v>0</v>
      </c>
    </row>
    <row r="5" spans="1:8" ht="26.25" thickBot="1" x14ac:dyDescent="0.25">
      <c r="A5" s="8">
        <v>2</v>
      </c>
      <c r="B5" s="9" t="s">
        <v>13</v>
      </c>
      <c r="C5" s="10" t="s">
        <v>14</v>
      </c>
      <c r="D5" s="10" t="s">
        <v>15</v>
      </c>
      <c r="E5" s="11"/>
      <c r="F5" s="12">
        <v>100</v>
      </c>
      <c r="G5" s="35">
        <f t="shared" ref="G5:G11" si="0">E5*F5</f>
        <v>0</v>
      </c>
    </row>
    <row r="6" spans="1:8" ht="26.25" thickBot="1" x14ac:dyDescent="0.25">
      <c r="A6" s="8">
        <v>3</v>
      </c>
      <c r="B6" s="9" t="s">
        <v>16</v>
      </c>
      <c r="C6" s="10" t="s">
        <v>17</v>
      </c>
      <c r="D6" s="10" t="s">
        <v>18</v>
      </c>
      <c r="E6" s="11"/>
      <c r="F6" s="12">
        <v>60</v>
      </c>
      <c r="G6" s="35">
        <f t="shared" si="0"/>
        <v>0</v>
      </c>
    </row>
    <row r="7" spans="1:8" ht="13.5" thickBot="1" x14ac:dyDescent="0.25">
      <c r="A7" s="8">
        <v>4</v>
      </c>
      <c r="B7" s="9" t="s">
        <v>19</v>
      </c>
      <c r="C7" s="10" t="s">
        <v>17</v>
      </c>
      <c r="D7" s="10" t="s">
        <v>20</v>
      </c>
      <c r="E7" s="11"/>
      <c r="F7" s="12">
        <v>600</v>
      </c>
      <c r="G7" s="35">
        <f t="shared" si="0"/>
        <v>0</v>
      </c>
    </row>
    <row r="8" spans="1:8" ht="51.75" thickBot="1" x14ac:dyDescent="0.25">
      <c r="A8" s="8">
        <v>5</v>
      </c>
      <c r="B8" s="9" t="s">
        <v>21</v>
      </c>
      <c r="C8" s="10" t="s">
        <v>17</v>
      </c>
      <c r="D8" s="10" t="s">
        <v>111</v>
      </c>
      <c r="E8" s="11"/>
      <c r="F8" s="12">
        <v>60</v>
      </c>
      <c r="G8" s="35">
        <f t="shared" si="0"/>
        <v>0</v>
      </c>
    </row>
    <row r="9" spans="1:8" ht="26.25" thickBot="1" x14ac:dyDescent="0.25">
      <c r="A9" s="8">
        <v>6</v>
      </c>
      <c r="B9" s="9" t="s">
        <v>22</v>
      </c>
      <c r="C9" s="10" t="s">
        <v>14</v>
      </c>
      <c r="D9" s="10" t="s">
        <v>23</v>
      </c>
      <c r="E9" s="11"/>
      <c r="F9" s="12">
        <v>990000</v>
      </c>
      <c r="G9" s="35">
        <f t="shared" si="0"/>
        <v>0</v>
      </c>
    </row>
    <row r="10" spans="1:8" ht="26.25" thickBot="1" x14ac:dyDescent="0.25">
      <c r="A10" s="8">
        <v>7</v>
      </c>
      <c r="B10" s="9" t="s">
        <v>24</v>
      </c>
      <c r="C10" s="10" t="s">
        <v>14</v>
      </c>
      <c r="D10" s="10" t="s">
        <v>15</v>
      </c>
      <c r="E10" s="11"/>
      <c r="F10" s="12">
        <v>100</v>
      </c>
      <c r="G10" s="35">
        <f t="shared" si="0"/>
        <v>0</v>
      </c>
    </row>
    <row r="11" spans="1:8" ht="13.5" thickBot="1" x14ac:dyDescent="0.25">
      <c r="A11" s="8">
        <v>8</v>
      </c>
      <c r="B11" s="9" t="s">
        <v>25</v>
      </c>
      <c r="C11" s="10" t="s">
        <v>14</v>
      </c>
      <c r="D11" s="10" t="s">
        <v>15</v>
      </c>
      <c r="E11" s="11"/>
      <c r="F11" s="12">
        <v>100</v>
      </c>
      <c r="G11" s="35">
        <f t="shared" si="0"/>
        <v>0</v>
      </c>
    </row>
    <row r="12" spans="1:8" ht="39" thickBot="1" x14ac:dyDescent="0.25">
      <c r="F12" s="6" t="s">
        <v>26</v>
      </c>
      <c r="G12" s="13">
        <f>($E$4*F4)+($E$5*F5)+($E$6*F6)+($E$7*F7)+($E$8*F8)+($E$9*F9)+($E$10*F10)+($E$11*F11)</f>
        <v>0</v>
      </c>
      <c r="H12" s="39">
        <f>SUM(G4:G11)</f>
        <v>0</v>
      </c>
    </row>
    <row r="13" spans="1:8" ht="13.5" thickBot="1" x14ac:dyDescent="0.25">
      <c r="A13" s="40" t="s">
        <v>27</v>
      </c>
      <c r="B13" s="41"/>
      <c r="C13" s="41"/>
      <c r="D13" s="41"/>
      <c r="E13" s="41"/>
      <c r="F13" s="41"/>
      <c r="G13" s="42"/>
    </row>
    <row r="14" spans="1:8" ht="13.5" thickBot="1" x14ac:dyDescent="0.25">
      <c r="A14" s="49" t="s">
        <v>110</v>
      </c>
      <c r="B14" s="6" t="s">
        <v>1</v>
      </c>
      <c r="C14" s="7" t="s">
        <v>2</v>
      </c>
      <c r="D14" s="7" t="s">
        <v>3</v>
      </c>
      <c r="E14" s="7" t="s">
        <v>67</v>
      </c>
      <c r="F14" s="7" t="s">
        <v>4</v>
      </c>
      <c r="G14" s="7" t="s">
        <v>112</v>
      </c>
    </row>
    <row r="15" spans="1:8" ht="26.25" thickBot="1" x14ac:dyDescent="0.25">
      <c r="A15" s="50"/>
      <c r="B15" s="6" t="s">
        <v>5</v>
      </c>
      <c r="C15" s="7" t="s">
        <v>6</v>
      </c>
      <c r="D15" s="7" t="s">
        <v>7</v>
      </c>
      <c r="E15" s="7" t="s">
        <v>9</v>
      </c>
      <c r="F15" s="7" t="s">
        <v>8</v>
      </c>
      <c r="G15" s="7" t="s">
        <v>113</v>
      </c>
    </row>
    <row r="16" spans="1:8" ht="51.75" thickBot="1" x14ac:dyDescent="0.25">
      <c r="A16" s="14">
        <v>9</v>
      </c>
      <c r="B16" s="15" t="s">
        <v>28</v>
      </c>
      <c r="C16" s="16" t="s">
        <v>29</v>
      </c>
      <c r="D16" s="16" t="s">
        <v>30</v>
      </c>
      <c r="E16" s="11"/>
      <c r="F16" s="17">
        <v>1650000</v>
      </c>
      <c r="G16" s="35">
        <f>E16*F16</f>
        <v>0</v>
      </c>
    </row>
    <row r="17" spans="1:7" ht="26.25" thickBot="1" x14ac:dyDescent="0.25">
      <c r="A17" s="14">
        <v>10</v>
      </c>
      <c r="B17" s="15" t="s">
        <v>31</v>
      </c>
      <c r="C17" s="16" t="s">
        <v>32</v>
      </c>
      <c r="D17" s="16" t="s">
        <v>33</v>
      </c>
      <c r="E17" s="11"/>
      <c r="F17" s="17">
        <v>2000</v>
      </c>
      <c r="G17" s="35">
        <f t="shared" ref="G17:G24" si="1">E17*F17</f>
        <v>0</v>
      </c>
    </row>
    <row r="18" spans="1:7" ht="39" thickBot="1" x14ac:dyDescent="0.25">
      <c r="A18" s="14">
        <v>11</v>
      </c>
      <c r="B18" s="15" t="s">
        <v>34</v>
      </c>
      <c r="C18" s="16" t="s">
        <v>32</v>
      </c>
      <c r="D18" s="16" t="s">
        <v>35</v>
      </c>
      <c r="E18" s="11"/>
      <c r="F18" s="17">
        <v>10000</v>
      </c>
      <c r="G18" s="35">
        <f t="shared" si="1"/>
        <v>0</v>
      </c>
    </row>
    <row r="19" spans="1:7" ht="51.75" thickBot="1" x14ac:dyDescent="0.25">
      <c r="A19" s="14">
        <v>12</v>
      </c>
      <c r="B19" s="15" t="s">
        <v>36</v>
      </c>
      <c r="C19" s="16" t="s">
        <v>32</v>
      </c>
      <c r="D19" s="16" t="s">
        <v>37</v>
      </c>
      <c r="E19" s="11"/>
      <c r="F19" s="17">
        <v>211000</v>
      </c>
      <c r="G19" s="35">
        <f t="shared" si="1"/>
        <v>0</v>
      </c>
    </row>
    <row r="20" spans="1:7" ht="26.25" thickBot="1" x14ac:dyDescent="0.25">
      <c r="A20" s="14">
        <v>13</v>
      </c>
      <c r="B20" s="18" t="s">
        <v>38</v>
      </c>
      <c r="C20" s="19" t="s">
        <v>32</v>
      </c>
      <c r="D20" s="19" t="s">
        <v>33</v>
      </c>
      <c r="E20" s="20"/>
      <c r="F20" s="17">
        <v>1000</v>
      </c>
      <c r="G20" s="35">
        <f t="shared" si="1"/>
        <v>0</v>
      </c>
    </row>
    <row r="21" spans="1:7" ht="26.25" thickBot="1" x14ac:dyDescent="0.25">
      <c r="A21" s="14">
        <v>14</v>
      </c>
      <c r="B21" s="18" t="s">
        <v>39</v>
      </c>
      <c r="C21" s="19" t="s">
        <v>32</v>
      </c>
      <c r="D21" s="19" t="s">
        <v>40</v>
      </c>
      <c r="E21" s="20"/>
      <c r="F21" s="17">
        <v>20000</v>
      </c>
      <c r="G21" s="35">
        <f t="shared" si="1"/>
        <v>0</v>
      </c>
    </row>
    <row r="22" spans="1:7" ht="26.25" thickBot="1" x14ac:dyDescent="0.25">
      <c r="A22" s="14">
        <v>15</v>
      </c>
      <c r="B22" s="18" t="s">
        <v>41</v>
      </c>
      <c r="C22" s="19" t="s">
        <v>32</v>
      </c>
      <c r="D22" s="19" t="s">
        <v>37</v>
      </c>
      <c r="E22" s="20"/>
      <c r="F22" s="17">
        <v>20000</v>
      </c>
      <c r="G22" s="35">
        <f t="shared" si="1"/>
        <v>0</v>
      </c>
    </row>
    <row r="23" spans="1:7" ht="51.75" thickBot="1" x14ac:dyDescent="0.25">
      <c r="A23" s="14">
        <v>16</v>
      </c>
      <c r="B23" s="18" t="s">
        <v>42</v>
      </c>
      <c r="C23" s="19" t="s">
        <v>32</v>
      </c>
      <c r="D23" s="19" t="s">
        <v>15</v>
      </c>
      <c r="E23" s="20"/>
      <c r="F23" s="17">
        <v>1000</v>
      </c>
      <c r="G23" s="35">
        <f t="shared" si="1"/>
        <v>0</v>
      </c>
    </row>
    <row r="24" spans="1:7" ht="51.75" thickBot="1" x14ac:dyDescent="0.25">
      <c r="A24" s="14">
        <v>17</v>
      </c>
      <c r="B24" s="18" t="s">
        <v>103</v>
      </c>
      <c r="C24" s="19" t="s">
        <v>32</v>
      </c>
      <c r="D24" s="19" t="s">
        <v>43</v>
      </c>
      <c r="E24" s="20"/>
      <c r="F24" s="17">
        <v>924000</v>
      </c>
      <c r="G24" s="35">
        <f t="shared" si="1"/>
        <v>0</v>
      </c>
    </row>
    <row r="25" spans="1:7" ht="26.25" thickBot="1" x14ac:dyDescent="0.25">
      <c r="A25" s="14"/>
      <c r="B25" s="18" t="s">
        <v>44</v>
      </c>
      <c r="C25" s="3"/>
      <c r="D25" s="4"/>
      <c r="E25" s="4"/>
      <c r="F25" s="4"/>
      <c r="G25" s="35"/>
    </row>
    <row r="26" spans="1:7" ht="13.5" thickBot="1" x14ac:dyDescent="0.25">
      <c r="A26" s="14">
        <v>18</v>
      </c>
      <c r="B26" s="21" t="s">
        <v>45</v>
      </c>
      <c r="C26" s="19" t="s">
        <v>32</v>
      </c>
      <c r="D26" s="19" t="s">
        <v>46</v>
      </c>
      <c r="E26" s="20"/>
      <c r="F26" s="17">
        <v>4500</v>
      </c>
      <c r="G26" s="35">
        <f>E26*F26</f>
        <v>0</v>
      </c>
    </row>
    <row r="27" spans="1:7" ht="13.5" thickBot="1" x14ac:dyDescent="0.25">
      <c r="A27" s="14">
        <v>19</v>
      </c>
      <c r="B27" s="21" t="s">
        <v>47</v>
      </c>
      <c r="C27" s="19" t="s">
        <v>32</v>
      </c>
      <c r="D27" s="19" t="s">
        <v>46</v>
      </c>
      <c r="E27" s="20"/>
      <c r="F27" s="17">
        <v>2200</v>
      </c>
      <c r="G27" s="35">
        <f t="shared" ref="G27:G36" si="2">E27*F27</f>
        <v>0</v>
      </c>
    </row>
    <row r="28" spans="1:7" ht="13.5" thickBot="1" x14ac:dyDescent="0.25">
      <c r="A28" s="14">
        <v>20</v>
      </c>
      <c r="B28" s="21" t="s">
        <v>48</v>
      </c>
      <c r="C28" s="19" t="s">
        <v>32</v>
      </c>
      <c r="D28" s="19" t="s">
        <v>46</v>
      </c>
      <c r="E28" s="20"/>
      <c r="F28" s="17">
        <v>1500</v>
      </c>
      <c r="G28" s="35">
        <f t="shared" si="2"/>
        <v>0</v>
      </c>
    </row>
    <row r="29" spans="1:7" ht="26.25" thickBot="1" x14ac:dyDescent="0.25">
      <c r="A29" s="14">
        <v>21</v>
      </c>
      <c r="B29" s="21" t="s">
        <v>49</v>
      </c>
      <c r="C29" s="19" t="s">
        <v>32</v>
      </c>
      <c r="D29" s="19" t="s">
        <v>50</v>
      </c>
      <c r="E29" s="20"/>
      <c r="F29" s="17">
        <v>800</v>
      </c>
      <c r="G29" s="35">
        <f t="shared" si="2"/>
        <v>0</v>
      </c>
    </row>
    <row r="30" spans="1:7" ht="90" thickBot="1" x14ac:dyDescent="0.25">
      <c r="A30" s="14">
        <v>22</v>
      </c>
      <c r="B30" s="18" t="s">
        <v>101</v>
      </c>
      <c r="C30" s="19" t="s">
        <v>32</v>
      </c>
      <c r="D30" s="19" t="s">
        <v>51</v>
      </c>
      <c r="E30" s="20"/>
      <c r="F30" s="17">
        <v>2500</v>
      </c>
      <c r="G30" s="35">
        <f t="shared" si="2"/>
        <v>0</v>
      </c>
    </row>
    <row r="31" spans="1:7" ht="102.75" thickBot="1" x14ac:dyDescent="0.25">
      <c r="A31" s="14">
        <v>23</v>
      </c>
      <c r="B31" s="18" t="s">
        <v>102</v>
      </c>
      <c r="C31" s="19" t="s">
        <v>32</v>
      </c>
      <c r="D31" s="19" t="s">
        <v>52</v>
      </c>
      <c r="E31" s="20"/>
      <c r="F31" s="17">
        <v>180</v>
      </c>
      <c r="G31" s="35">
        <f t="shared" si="2"/>
        <v>0</v>
      </c>
    </row>
    <row r="32" spans="1:7" ht="102.75" thickBot="1" x14ac:dyDescent="0.25">
      <c r="A32" s="14">
        <v>24</v>
      </c>
      <c r="B32" s="18" t="s">
        <v>104</v>
      </c>
      <c r="C32" s="19" t="s">
        <v>32</v>
      </c>
      <c r="D32" s="19" t="s">
        <v>53</v>
      </c>
      <c r="E32" s="20"/>
      <c r="F32" s="17">
        <v>860000</v>
      </c>
      <c r="G32" s="35">
        <f t="shared" si="2"/>
        <v>0</v>
      </c>
    </row>
    <row r="33" spans="1:8" ht="90" thickBot="1" x14ac:dyDescent="0.25">
      <c r="A33" s="14">
        <v>25</v>
      </c>
      <c r="B33" s="18" t="s">
        <v>105</v>
      </c>
      <c r="C33" s="19" t="s">
        <v>32</v>
      </c>
      <c r="D33" s="19" t="s">
        <v>51</v>
      </c>
      <c r="E33" s="20"/>
      <c r="F33" s="17">
        <v>180</v>
      </c>
      <c r="G33" s="35">
        <f t="shared" si="2"/>
        <v>0</v>
      </c>
    </row>
    <row r="34" spans="1:8" ht="115.5" thickBot="1" x14ac:dyDescent="0.25">
      <c r="A34" s="14">
        <v>26</v>
      </c>
      <c r="B34" s="18" t="s">
        <v>106</v>
      </c>
      <c r="C34" s="19" t="s">
        <v>32</v>
      </c>
      <c r="D34" s="19" t="s">
        <v>52</v>
      </c>
      <c r="E34" s="20"/>
      <c r="F34" s="17">
        <v>180</v>
      </c>
      <c r="G34" s="35">
        <f t="shared" si="2"/>
        <v>0</v>
      </c>
    </row>
    <row r="35" spans="1:8" ht="102.75" thickBot="1" x14ac:dyDescent="0.25">
      <c r="A35" s="14">
        <v>27</v>
      </c>
      <c r="B35" s="18" t="s">
        <v>107</v>
      </c>
      <c r="C35" s="19" t="s">
        <v>32</v>
      </c>
      <c r="D35" s="19" t="s">
        <v>53</v>
      </c>
      <c r="E35" s="20"/>
      <c r="F35" s="17">
        <v>430000</v>
      </c>
      <c r="G35" s="35">
        <f t="shared" si="2"/>
        <v>0</v>
      </c>
    </row>
    <row r="36" spans="1:8" ht="26.25" thickBot="1" x14ac:dyDescent="0.25">
      <c r="A36" s="14">
        <v>28</v>
      </c>
      <c r="B36" s="18" t="s">
        <v>54</v>
      </c>
      <c r="C36" s="19" t="s">
        <v>32</v>
      </c>
      <c r="D36" s="19" t="s">
        <v>55</v>
      </c>
      <c r="E36" s="20"/>
      <c r="F36" s="17">
        <v>33000</v>
      </c>
      <c r="G36" s="35">
        <f t="shared" si="2"/>
        <v>0</v>
      </c>
    </row>
    <row r="37" spans="1:8" ht="26.25" thickBot="1" x14ac:dyDescent="0.25">
      <c r="A37" s="14"/>
      <c r="B37" s="18" t="s">
        <v>56</v>
      </c>
      <c r="C37" s="22"/>
      <c r="D37" s="23"/>
      <c r="E37" s="3"/>
      <c r="F37" s="16"/>
      <c r="G37" s="35"/>
    </row>
    <row r="38" spans="1:8" x14ac:dyDescent="0.2">
      <c r="A38" s="43">
        <v>29</v>
      </c>
      <c r="B38" s="45" t="s">
        <v>57</v>
      </c>
      <c r="C38" s="45" t="s">
        <v>32</v>
      </c>
      <c r="D38" s="45" t="s">
        <v>50</v>
      </c>
      <c r="E38" s="51"/>
      <c r="F38" s="43">
        <v>1800</v>
      </c>
      <c r="G38" s="47">
        <f>E38*F38</f>
        <v>0</v>
      </c>
    </row>
    <row r="39" spans="1:8" ht="15.75" customHeight="1" thickBot="1" x14ac:dyDescent="0.25">
      <c r="A39" s="44"/>
      <c r="B39" s="46"/>
      <c r="C39" s="46"/>
      <c r="D39" s="46"/>
      <c r="E39" s="52"/>
      <c r="F39" s="44"/>
      <c r="G39" s="48"/>
    </row>
    <row r="40" spans="1:8" x14ac:dyDescent="0.2">
      <c r="A40" s="43">
        <v>30</v>
      </c>
      <c r="B40" s="45" t="s">
        <v>58</v>
      </c>
      <c r="C40" s="45" t="s">
        <v>32</v>
      </c>
      <c r="D40" s="45" t="s">
        <v>50</v>
      </c>
      <c r="E40" s="51"/>
      <c r="F40" s="43">
        <v>180</v>
      </c>
      <c r="G40" s="47">
        <f>E40*F40</f>
        <v>0</v>
      </c>
    </row>
    <row r="41" spans="1:8" ht="15.75" customHeight="1" thickBot="1" x14ac:dyDescent="0.25">
      <c r="A41" s="44"/>
      <c r="B41" s="46"/>
      <c r="C41" s="46"/>
      <c r="D41" s="46"/>
      <c r="E41" s="52"/>
      <c r="F41" s="44"/>
      <c r="G41" s="48"/>
    </row>
    <row r="42" spans="1:8" ht="39" thickBot="1" x14ac:dyDescent="0.25">
      <c r="A42" s="14"/>
      <c r="B42" s="24" t="s">
        <v>59</v>
      </c>
      <c r="C42" s="25"/>
      <c r="D42" s="26"/>
      <c r="E42" s="27"/>
      <c r="F42" s="36"/>
      <c r="G42" s="37"/>
    </row>
    <row r="43" spans="1:8" ht="90" thickBot="1" x14ac:dyDescent="0.25">
      <c r="A43" s="14">
        <v>31</v>
      </c>
      <c r="B43" s="24" t="s">
        <v>108</v>
      </c>
      <c r="C43" s="28" t="s">
        <v>32</v>
      </c>
      <c r="D43" s="28" t="s">
        <v>51</v>
      </c>
      <c r="E43" s="20"/>
      <c r="F43" s="17">
        <v>6000</v>
      </c>
      <c r="G43" s="38">
        <f>E43*F43</f>
        <v>0</v>
      </c>
    </row>
    <row r="44" spans="1:8" ht="90" thickBot="1" x14ac:dyDescent="0.25">
      <c r="A44" s="14">
        <v>32</v>
      </c>
      <c r="B44" s="24" t="s">
        <v>109</v>
      </c>
      <c r="C44" s="28" t="s">
        <v>32</v>
      </c>
      <c r="D44" s="28" t="s">
        <v>60</v>
      </c>
      <c r="E44" s="20"/>
      <c r="F44" s="17">
        <v>100</v>
      </c>
      <c r="G44" s="35">
        <f>E44*F44</f>
        <v>0</v>
      </c>
    </row>
    <row r="45" spans="1:8" ht="51.75" thickBot="1" x14ac:dyDescent="0.25">
      <c r="F45" s="6" t="s">
        <v>61</v>
      </c>
      <c r="G45" s="13">
        <f>($E$16*F16)+($E$17*F17)+($E$18*F18)+($E$19*F19)+($E$20*F20)+($E$21*F21)+($E$22*F22)+($E$23*F23)+($E$24*F24)+($E$26*F26)+($E$27*F27)+($E$28*F28)+($E$29*F29)+($E$30*F30)+($E$31*F31)+($E$32*F32)+($E$33*F33)+($E$34*F34)+($E$35*F35)+($E$36*F36)+($E$38*F38)+($E$40*F40)+($E$43*F43)+($E$44*F44)</f>
        <v>0</v>
      </c>
      <c r="H45" s="39">
        <f>SUM(G16:G24,G26:G36,G38:G41,G43:G44)</f>
        <v>0</v>
      </c>
    </row>
    <row r="46" spans="1:8" ht="13.5" thickBot="1" x14ac:dyDescent="0.25">
      <c r="A46" s="40" t="s">
        <v>62</v>
      </c>
      <c r="B46" s="41"/>
      <c r="C46" s="41"/>
      <c r="D46" s="41"/>
      <c r="E46" s="41"/>
      <c r="F46" s="41"/>
      <c r="G46" s="42"/>
    </row>
    <row r="47" spans="1:8" ht="13.5" thickBot="1" x14ac:dyDescent="0.25">
      <c r="A47" s="49" t="s">
        <v>110</v>
      </c>
      <c r="B47" s="6" t="s">
        <v>1</v>
      </c>
      <c r="C47" s="7" t="s">
        <v>2</v>
      </c>
      <c r="D47" s="7" t="s">
        <v>3</v>
      </c>
      <c r="E47" s="7" t="s">
        <v>67</v>
      </c>
      <c r="F47" s="7" t="s">
        <v>4</v>
      </c>
      <c r="G47" s="7" t="s">
        <v>112</v>
      </c>
    </row>
    <row r="48" spans="1:8" ht="26.25" thickBot="1" x14ac:dyDescent="0.25">
      <c r="A48" s="50"/>
      <c r="B48" s="6" t="s">
        <v>5</v>
      </c>
      <c r="C48" s="7" t="s">
        <v>6</v>
      </c>
      <c r="D48" s="7" t="s">
        <v>7</v>
      </c>
      <c r="E48" s="7" t="s">
        <v>9</v>
      </c>
      <c r="F48" s="7" t="s">
        <v>8</v>
      </c>
      <c r="G48" s="7" t="s">
        <v>113</v>
      </c>
    </row>
    <row r="49" spans="1:10" ht="51.75" thickBot="1" x14ac:dyDescent="0.25">
      <c r="A49" s="14">
        <v>33</v>
      </c>
      <c r="B49" s="15" t="s">
        <v>114</v>
      </c>
      <c r="C49" s="16" t="s">
        <v>32</v>
      </c>
      <c r="D49" s="16" t="s">
        <v>63</v>
      </c>
      <c r="E49" s="11"/>
      <c r="F49" s="17">
        <v>13750</v>
      </c>
      <c r="G49" s="38">
        <f>E49*F49</f>
        <v>0</v>
      </c>
    </row>
    <row r="50" spans="1:10" ht="39" thickBot="1" x14ac:dyDescent="0.25">
      <c r="A50" s="14">
        <v>34</v>
      </c>
      <c r="B50" s="15" t="s">
        <v>98</v>
      </c>
      <c r="C50" s="16" t="s">
        <v>32</v>
      </c>
      <c r="D50" s="16" t="s">
        <v>64</v>
      </c>
      <c r="E50" s="11"/>
      <c r="F50" s="17">
        <v>100000</v>
      </c>
      <c r="G50" s="38">
        <f>E50*F50</f>
        <v>0</v>
      </c>
    </row>
    <row r="51" spans="1:10" ht="39" thickBot="1" x14ac:dyDescent="0.25">
      <c r="F51" s="6" t="s">
        <v>65</v>
      </c>
      <c r="G51" s="13">
        <f>($E$49*F49)+($E$50*F50)</f>
        <v>0</v>
      </c>
      <c r="H51" s="39">
        <f>SUM(G49:G50)</f>
        <v>0</v>
      </c>
    </row>
    <row r="52" spans="1:10" ht="13.5" thickBot="1" x14ac:dyDescent="0.25">
      <c r="A52" s="40" t="s">
        <v>66</v>
      </c>
      <c r="B52" s="41"/>
      <c r="C52" s="41"/>
      <c r="D52" s="41"/>
      <c r="E52" s="41"/>
      <c r="F52" s="41"/>
      <c r="G52" s="42"/>
    </row>
    <row r="53" spans="1:10" ht="13.5" thickBot="1" x14ac:dyDescent="0.25">
      <c r="A53" s="49" t="s">
        <v>110</v>
      </c>
      <c r="B53" s="6" t="s">
        <v>1</v>
      </c>
      <c r="C53" s="7" t="s">
        <v>2</v>
      </c>
      <c r="D53" s="7" t="s">
        <v>3</v>
      </c>
      <c r="E53" s="7" t="s">
        <v>67</v>
      </c>
      <c r="F53" s="7" t="s">
        <v>4</v>
      </c>
      <c r="G53" s="7" t="s">
        <v>112</v>
      </c>
    </row>
    <row r="54" spans="1:10" ht="26.25" thickBot="1" x14ac:dyDescent="0.25">
      <c r="A54" s="50"/>
      <c r="B54" s="6" t="s">
        <v>5</v>
      </c>
      <c r="C54" s="7" t="s">
        <v>6</v>
      </c>
      <c r="D54" s="7" t="s">
        <v>7</v>
      </c>
      <c r="E54" s="7" t="s">
        <v>9</v>
      </c>
      <c r="F54" s="7" t="s">
        <v>8</v>
      </c>
      <c r="G54" s="7" t="s">
        <v>113</v>
      </c>
    </row>
    <row r="55" spans="1:10" ht="13.5" thickBot="1" x14ac:dyDescent="0.25">
      <c r="A55" s="14">
        <v>35</v>
      </c>
      <c r="B55" s="18" t="s">
        <v>68</v>
      </c>
      <c r="C55" s="19" t="s">
        <v>32</v>
      </c>
      <c r="D55" s="19" t="s">
        <v>63</v>
      </c>
      <c r="E55" s="20"/>
      <c r="F55" s="17">
        <v>55000</v>
      </c>
      <c r="G55" s="38">
        <f>E55*F55</f>
        <v>0</v>
      </c>
    </row>
    <row r="56" spans="1:10" ht="13.5" thickBot="1" x14ac:dyDescent="0.25">
      <c r="A56" s="14">
        <v>36</v>
      </c>
      <c r="B56" s="18" t="s">
        <v>69</v>
      </c>
      <c r="C56" s="19" t="s">
        <v>32</v>
      </c>
      <c r="D56" s="19" t="s">
        <v>70</v>
      </c>
      <c r="E56" s="20"/>
      <c r="F56" s="17">
        <v>80000</v>
      </c>
      <c r="G56" s="38">
        <f t="shared" ref="G56:G61" si="3">E56*F56</f>
        <v>0</v>
      </c>
    </row>
    <row r="57" spans="1:10" ht="13.5" thickBot="1" x14ac:dyDescent="0.25">
      <c r="A57" s="14">
        <v>37</v>
      </c>
      <c r="B57" s="18" t="s">
        <v>71</v>
      </c>
      <c r="C57" s="19" t="s">
        <v>32</v>
      </c>
      <c r="D57" s="19" t="s">
        <v>72</v>
      </c>
      <c r="E57" s="20"/>
      <c r="F57" s="17">
        <v>55000</v>
      </c>
      <c r="G57" s="38">
        <f t="shared" si="3"/>
        <v>0</v>
      </c>
    </row>
    <row r="58" spans="1:10" ht="26.25" thickBot="1" x14ac:dyDescent="0.25">
      <c r="A58" s="14">
        <v>38</v>
      </c>
      <c r="B58" s="18" t="s">
        <v>73</v>
      </c>
      <c r="C58" s="19" t="s">
        <v>32</v>
      </c>
      <c r="D58" s="19" t="s">
        <v>72</v>
      </c>
      <c r="E58" s="20"/>
      <c r="F58" s="17">
        <v>50000000</v>
      </c>
      <c r="G58" s="38">
        <f t="shared" si="3"/>
        <v>0</v>
      </c>
    </row>
    <row r="59" spans="1:10" ht="39" thickBot="1" x14ac:dyDescent="0.25">
      <c r="A59" s="14">
        <v>39</v>
      </c>
      <c r="B59" s="15" t="s">
        <v>74</v>
      </c>
      <c r="C59" s="16" t="s">
        <v>32</v>
      </c>
      <c r="D59" s="16" t="s">
        <v>75</v>
      </c>
      <c r="E59" s="11"/>
      <c r="F59" s="17">
        <v>16500</v>
      </c>
      <c r="G59" s="38">
        <f t="shared" si="3"/>
        <v>0</v>
      </c>
    </row>
    <row r="60" spans="1:10" ht="13.5" thickBot="1" x14ac:dyDescent="0.25">
      <c r="A60" s="14">
        <v>40</v>
      </c>
      <c r="B60" s="15" t="s">
        <v>76</v>
      </c>
      <c r="C60" s="16" t="s">
        <v>32</v>
      </c>
      <c r="D60" s="16" t="s">
        <v>33</v>
      </c>
      <c r="E60" s="11"/>
      <c r="F60" s="17">
        <v>55000</v>
      </c>
      <c r="G60" s="38">
        <f t="shared" si="3"/>
        <v>0</v>
      </c>
    </row>
    <row r="61" spans="1:10" ht="26.25" thickBot="1" x14ac:dyDescent="0.25">
      <c r="A61" s="14">
        <v>41</v>
      </c>
      <c r="B61" s="15" t="s">
        <v>77</v>
      </c>
      <c r="C61" s="16" t="s">
        <v>32</v>
      </c>
      <c r="D61" s="16" t="s">
        <v>55</v>
      </c>
      <c r="E61" s="11"/>
      <c r="F61" s="17">
        <v>231000</v>
      </c>
      <c r="G61" s="38">
        <f t="shared" si="3"/>
        <v>0</v>
      </c>
      <c r="J61" s="5"/>
    </row>
    <row r="62" spans="1:10" ht="64.5" thickBot="1" x14ac:dyDescent="0.25">
      <c r="D62" s="5"/>
      <c r="E62" s="5"/>
      <c r="F62" s="6" t="s">
        <v>78</v>
      </c>
      <c r="G62" s="13">
        <f>($E$55*F55)+($E$56*F56)+($E$57*F57)+($E$58*F58)+($E$59*F59)+($E$60*F60)+($E$61*F61)</f>
        <v>0</v>
      </c>
      <c r="H62" s="39">
        <f>SUM(G55:G61)</f>
        <v>0</v>
      </c>
    </row>
    <row r="63" spans="1:10" ht="13.5" thickBot="1" x14ac:dyDescent="0.25">
      <c r="A63" s="40" t="s">
        <v>79</v>
      </c>
      <c r="B63" s="41"/>
      <c r="C63" s="41"/>
      <c r="D63" s="41"/>
      <c r="E63" s="41"/>
      <c r="F63" s="41"/>
      <c r="G63" s="42"/>
    </row>
    <row r="64" spans="1:10" ht="13.5" thickBot="1" x14ac:dyDescent="0.25">
      <c r="A64" s="49" t="s">
        <v>110</v>
      </c>
      <c r="B64" s="6" t="s">
        <v>1</v>
      </c>
      <c r="C64" s="7" t="s">
        <v>2</v>
      </c>
      <c r="D64" s="7" t="s">
        <v>3</v>
      </c>
      <c r="E64" s="7" t="s">
        <v>67</v>
      </c>
      <c r="F64" s="7" t="s">
        <v>4</v>
      </c>
      <c r="G64" s="7" t="s">
        <v>112</v>
      </c>
    </row>
    <row r="65" spans="1:8" ht="26.25" thickBot="1" x14ac:dyDescent="0.25">
      <c r="A65" s="50"/>
      <c r="B65" s="6" t="s">
        <v>5</v>
      </c>
      <c r="C65" s="7" t="s">
        <v>6</v>
      </c>
      <c r="D65" s="7" t="s">
        <v>7</v>
      </c>
      <c r="E65" s="7" t="s">
        <v>9</v>
      </c>
      <c r="F65" s="7" t="s">
        <v>8</v>
      </c>
      <c r="G65" s="7" t="s">
        <v>113</v>
      </c>
    </row>
    <row r="66" spans="1:8" ht="39" thickBot="1" x14ac:dyDescent="0.25">
      <c r="A66" s="14">
        <v>42</v>
      </c>
      <c r="B66" s="15" t="s">
        <v>80</v>
      </c>
      <c r="C66" s="16" t="s">
        <v>14</v>
      </c>
      <c r="D66" s="16" t="s">
        <v>37</v>
      </c>
      <c r="E66" s="11"/>
      <c r="F66" s="29">
        <v>12500000</v>
      </c>
      <c r="G66" s="38">
        <f>E66*F66</f>
        <v>0</v>
      </c>
    </row>
    <row r="67" spans="1:8" ht="13.5" thickBot="1" x14ac:dyDescent="0.25">
      <c r="A67" s="14">
        <v>43</v>
      </c>
      <c r="B67" s="15" t="s">
        <v>81</v>
      </c>
      <c r="C67" s="16" t="s">
        <v>14</v>
      </c>
      <c r="D67" s="16" t="s">
        <v>82</v>
      </c>
      <c r="E67" s="11"/>
      <c r="F67" s="30">
        <v>20000</v>
      </c>
      <c r="G67" s="38">
        <f t="shared" ref="G67:G72" si="4">E67*F67</f>
        <v>0</v>
      </c>
    </row>
    <row r="68" spans="1:8" ht="13.5" thickBot="1" x14ac:dyDescent="0.25">
      <c r="A68" s="14">
        <v>44</v>
      </c>
      <c r="B68" s="15" t="s">
        <v>83</v>
      </c>
      <c r="C68" s="16" t="s">
        <v>14</v>
      </c>
      <c r="D68" s="16" t="s">
        <v>82</v>
      </c>
      <c r="E68" s="11"/>
      <c r="F68" s="30">
        <v>50000000</v>
      </c>
      <c r="G68" s="38">
        <f t="shared" si="4"/>
        <v>0</v>
      </c>
    </row>
    <row r="69" spans="1:8" ht="26.25" thickBot="1" x14ac:dyDescent="0.25">
      <c r="A69" s="14">
        <v>45</v>
      </c>
      <c r="B69" s="15" t="s">
        <v>84</v>
      </c>
      <c r="C69" s="16" t="s">
        <v>14</v>
      </c>
      <c r="D69" s="16" t="s">
        <v>82</v>
      </c>
      <c r="E69" s="11"/>
      <c r="F69" s="30">
        <v>100000</v>
      </c>
      <c r="G69" s="38">
        <f t="shared" si="4"/>
        <v>0</v>
      </c>
    </row>
    <row r="70" spans="1:8" ht="13.5" thickBot="1" x14ac:dyDescent="0.25">
      <c r="A70" s="14">
        <v>46</v>
      </c>
      <c r="B70" s="15" t="s">
        <v>85</v>
      </c>
      <c r="C70" s="16" t="s">
        <v>14</v>
      </c>
      <c r="D70" s="16" t="s">
        <v>86</v>
      </c>
      <c r="E70" s="11"/>
      <c r="F70" s="30">
        <v>50000000</v>
      </c>
      <c r="G70" s="38">
        <f t="shared" si="4"/>
        <v>0</v>
      </c>
    </row>
    <row r="71" spans="1:8" ht="13.5" thickBot="1" x14ac:dyDescent="0.25">
      <c r="A71" s="14">
        <v>47</v>
      </c>
      <c r="B71" s="15" t="s">
        <v>87</v>
      </c>
      <c r="C71" s="16" t="s">
        <v>14</v>
      </c>
      <c r="D71" s="16" t="s">
        <v>86</v>
      </c>
      <c r="E71" s="11"/>
      <c r="F71" s="30">
        <v>500000</v>
      </c>
      <c r="G71" s="38">
        <f t="shared" si="4"/>
        <v>0</v>
      </c>
    </row>
    <row r="72" spans="1:8" ht="39" thickBot="1" x14ac:dyDescent="0.25">
      <c r="A72" s="14">
        <v>48</v>
      </c>
      <c r="B72" s="15" t="s">
        <v>88</v>
      </c>
      <c r="C72" s="16" t="s">
        <v>14</v>
      </c>
      <c r="D72" s="16" t="s">
        <v>37</v>
      </c>
      <c r="E72" s="11"/>
      <c r="F72" s="30">
        <v>12500000</v>
      </c>
      <c r="G72" s="38">
        <f t="shared" si="4"/>
        <v>0</v>
      </c>
    </row>
    <row r="73" spans="1:8" ht="51.75" thickBot="1" x14ac:dyDescent="0.25">
      <c r="F73" s="31" t="s">
        <v>89</v>
      </c>
      <c r="G73" s="13">
        <f>($E$66*F66)+($E$67*F67)+($E$68*F68)+($E$69*F69)+($E$70*F70)+($E$71*F71)+($E$72*F72)</f>
        <v>0</v>
      </c>
      <c r="H73" s="39">
        <f>SUM(G66:G72)</f>
        <v>0</v>
      </c>
    </row>
    <row r="74" spans="1:8" ht="13.5" thickBot="1" x14ac:dyDescent="0.25">
      <c r="A74" s="40" t="s">
        <v>96</v>
      </c>
      <c r="B74" s="41"/>
      <c r="C74" s="41"/>
      <c r="D74" s="41"/>
      <c r="E74" s="41"/>
      <c r="F74" s="41"/>
      <c r="G74" s="42"/>
    </row>
    <row r="75" spans="1:8" ht="13.5" thickBot="1" x14ac:dyDescent="0.25">
      <c r="A75" s="49" t="s">
        <v>110</v>
      </c>
      <c r="B75" s="6" t="s">
        <v>1</v>
      </c>
      <c r="C75" s="7" t="s">
        <v>2</v>
      </c>
      <c r="D75" s="7" t="s">
        <v>3</v>
      </c>
      <c r="E75" s="7" t="s">
        <v>67</v>
      </c>
      <c r="F75" s="7" t="s">
        <v>4</v>
      </c>
      <c r="G75" s="7" t="s">
        <v>112</v>
      </c>
    </row>
    <row r="76" spans="1:8" ht="26.25" thickBot="1" x14ac:dyDescent="0.25">
      <c r="A76" s="50"/>
      <c r="B76" s="6" t="s">
        <v>5</v>
      </c>
      <c r="C76" s="7" t="s">
        <v>6</v>
      </c>
      <c r="D76" s="7" t="s">
        <v>7</v>
      </c>
      <c r="E76" s="7" t="s">
        <v>9</v>
      </c>
      <c r="F76" s="7" t="s">
        <v>8</v>
      </c>
      <c r="G76" s="7" t="s">
        <v>113</v>
      </c>
    </row>
    <row r="77" spans="1:8" ht="39" thickBot="1" x14ac:dyDescent="0.25">
      <c r="A77" s="14">
        <v>49</v>
      </c>
      <c r="B77" s="15" t="s">
        <v>94</v>
      </c>
      <c r="C77" s="16" t="s">
        <v>32</v>
      </c>
      <c r="D77" s="16" t="s">
        <v>33</v>
      </c>
      <c r="E77" s="11"/>
      <c r="F77" s="17">
        <v>55000</v>
      </c>
      <c r="G77" s="38">
        <f>E77*F77</f>
        <v>0</v>
      </c>
    </row>
    <row r="78" spans="1:8" ht="26.25" thickBot="1" x14ac:dyDescent="0.25">
      <c r="A78" s="14">
        <v>50</v>
      </c>
      <c r="B78" s="15" t="s">
        <v>95</v>
      </c>
      <c r="C78" s="16" t="s">
        <v>32</v>
      </c>
      <c r="D78" s="16" t="s">
        <v>33</v>
      </c>
      <c r="E78" s="11"/>
      <c r="F78" s="17">
        <v>55000</v>
      </c>
      <c r="G78" s="38">
        <f>E78*F78</f>
        <v>0</v>
      </c>
    </row>
    <row r="79" spans="1:8" ht="26.25" thickBot="1" x14ac:dyDescent="0.25">
      <c r="F79" s="31" t="s">
        <v>99</v>
      </c>
      <c r="G79" s="13">
        <f>($E$77*F77)+($E$78*F78)</f>
        <v>0</v>
      </c>
      <c r="H79" s="39">
        <f>SUM(G77:G78)</f>
        <v>0</v>
      </c>
    </row>
    <row r="80" spans="1:8" ht="13.5" thickBot="1" x14ac:dyDescent="0.25">
      <c r="A80" s="40" t="s">
        <v>97</v>
      </c>
      <c r="B80" s="41"/>
      <c r="C80" s="41"/>
      <c r="D80" s="41"/>
      <c r="E80" s="41"/>
      <c r="F80" s="41"/>
      <c r="G80" s="42"/>
    </row>
    <row r="81" spans="1:7" ht="13.5" thickBot="1" x14ac:dyDescent="0.25">
      <c r="A81" s="49" t="s">
        <v>110</v>
      </c>
      <c r="B81" s="6" t="s">
        <v>1</v>
      </c>
      <c r="C81" s="7" t="s">
        <v>2</v>
      </c>
      <c r="D81" s="7" t="s">
        <v>3</v>
      </c>
      <c r="E81" s="7" t="s">
        <v>67</v>
      </c>
      <c r="F81" s="7" t="s">
        <v>4</v>
      </c>
      <c r="G81" s="7" t="s">
        <v>112</v>
      </c>
    </row>
    <row r="82" spans="1:7" ht="26.25" thickBot="1" x14ac:dyDescent="0.25">
      <c r="A82" s="50"/>
      <c r="B82" s="6" t="s">
        <v>5</v>
      </c>
      <c r="C82" s="7" t="s">
        <v>6</v>
      </c>
      <c r="D82" s="7" t="s">
        <v>7</v>
      </c>
      <c r="E82" s="7" t="s">
        <v>9</v>
      </c>
      <c r="F82" s="7" t="s">
        <v>8</v>
      </c>
      <c r="G82" s="7" t="s">
        <v>113</v>
      </c>
    </row>
    <row r="83" spans="1:7" ht="26.25" thickBot="1" x14ac:dyDescent="0.25">
      <c r="A83" s="14">
        <v>51</v>
      </c>
      <c r="B83" s="15" t="s">
        <v>90</v>
      </c>
      <c r="C83" s="16" t="s">
        <v>32</v>
      </c>
      <c r="D83" s="16" t="s">
        <v>91</v>
      </c>
      <c r="E83" s="11"/>
      <c r="F83" s="32">
        <v>1</v>
      </c>
      <c r="G83" s="38">
        <f>E83*F83</f>
        <v>0</v>
      </c>
    </row>
    <row r="84" spans="1:7" ht="26.25" thickBot="1" x14ac:dyDescent="0.25">
      <c r="A84" s="14">
        <v>52</v>
      </c>
      <c r="B84" s="15" t="s">
        <v>92</v>
      </c>
      <c r="C84" s="16" t="s">
        <v>32</v>
      </c>
      <c r="D84" s="16" t="s">
        <v>91</v>
      </c>
      <c r="E84" s="11"/>
      <c r="F84" s="32">
        <v>1</v>
      </c>
      <c r="G84" s="38">
        <f t="shared" ref="G84:G85" si="5">E84*F84</f>
        <v>0</v>
      </c>
    </row>
    <row r="85" spans="1:7" ht="26.25" thickBot="1" x14ac:dyDescent="0.25">
      <c r="A85" s="14">
        <v>53</v>
      </c>
      <c r="B85" s="15" t="s">
        <v>93</v>
      </c>
      <c r="C85" s="16" t="s">
        <v>32</v>
      </c>
      <c r="D85" s="16" t="s">
        <v>15</v>
      </c>
      <c r="E85" s="11"/>
      <c r="F85" s="32">
        <v>1</v>
      </c>
      <c r="G85" s="38">
        <f t="shared" si="5"/>
        <v>0</v>
      </c>
    </row>
    <row r="86" spans="1:7" ht="39" thickBot="1" x14ac:dyDescent="0.25">
      <c r="F86" s="31" t="s">
        <v>100</v>
      </c>
      <c r="G86" s="33">
        <f>($E$83*F83)+($E$84*F85)+($E$85*F84)</f>
        <v>0</v>
      </c>
    </row>
    <row r="88" spans="1:7" ht="13.5" thickBot="1" x14ac:dyDescent="0.25"/>
    <row r="89" spans="1:7" ht="13.5" thickBot="1" x14ac:dyDescent="0.25">
      <c r="G89" s="31"/>
    </row>
    <row r="90" spans="1:7" ht="13.5" thickBot="1" x14ac:dyDescent="0.25">
      <c r="G90" s="34">
        <f>SUM(G12,G45,G51,G62,G73,G79)</f>
        <v>0</v>
      </c>
    </row>
  </sheetData>
  <sheetProtection algorithmName="SHA-512" hashValue="qOsgvqMLw4TMlb7BfjFERpKIJVeLXxbCdNqnrILVRmvhI8RK98hjWGRVvv85RQQkSGEGMHG9uRI12neR8lDC5w==" saltValue="/DUnjvFnv4y4o2D8VUlnJQ==" spinCount="100000" sheet="1" objects="1" scenarios="1"/>
  <mergeCells count="28">
    <mergeCell ref="A81:A82"/>
    <mergeCell ref="A52:G52"/>
    <mergeCell ref="A46:G46"/>
    <mergeCell ref="A2:A3"/>
    <mergeCell ref="A14:A15"/>
    <mergeCell ref="A47:A48"/>
    <mergeCell ref="A53:A54"/>
    <mergeCell ref="A64:A65"/>
    <mergeCell ref="A63:G63"/>
    <mergeCell ref="A74:G74"/>
    <mergeCell ref="A75:A76"/>
    <mergeCell ref="A80:G80"/>
    <mergeCell ref="E38:E39"/>
    <mergeCell ref="E40:E41"/>
    <mergeCell ref="A1:G1"/>
    <mergeCell ref="A13:G13"/>
    <mergeCell ref="A40:A41"/>
    <mergeCell ref="B40:B41"/>
    <mergeCell ref="C40:C41"/>
    <mergeCell ref="D40:D41"/>
    <mergeCell ref="F40:F41"/>
    <mergeCell ref="G40:G41"/>
    <mergeCell ref="A38:A39"/>
    <mergeCell ref="B38:B39"/>
    <mergeCell ref="C38:C39"/>
    <mergeCell ref="D38:D39"/>
    <mergeCell ref="F38:F39"/>
    <mergeCell ref="G38:G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Żórawny Piotr</dc:creator>
  <cp:lastModifiedBy>Pierścionek Anna</cp:lastModifiedBy>
  <dcterms:created xsi:type="dcterms:W3CDTF">2018-07-24T09:01:26Z</dcterms:created>
  <dcterms:modified xsi:type="dcterms:W3CDTF">2018-08-24T10:27:35Z</dcterms:modified>
</cp:coreProperties>
</file>